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QIII-200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<sst xmlns="http://schemas.openxmlformats.org/spreadsheetml/2006/main" count="82" uniqueCount="80">
  <si>
    <t>STT</t>
  </si>
  <si>
    <t>Néi dung</t>
  </si>
  <si>
    <t>Sè d­ ®Çu kú</t>
  </si>
  <si>
    <t>Sè d­ cuèi kú</t>
  </si>
  <si>
    <t>I</t>
  </si>
  <si>
    <t>Tµi s¶n l­u ®éng vµ ®Çu t­ ng¾n h¹n</t>
  </si>
  <si>
    <t>C¸c kho¶n ®Çu t­ tµi chÝnh ng¾n h¹n</t>
  </si>
  <si>
    <t>C¸c kho¶n ph¶i thu</t>
  </si>
  <si>
    <t>II</t>
  </si>
  <si>
    <t>Tµi s¶n cè ®Þnh</t>
  </si>
  <si>
    <t>- Nguyªn gi¸ TSC§ h÷u h×nh</t>
  </si>
  <si>
    <t>- Gi¸ trÞ hao mßn lòy kÕ TSC§ h÷u h×nh</t>
  </si>
  <si>
    <t>- Nguyªn gi¸ TSC§ v« h×nh</t>
  </si>
  <si>
    <t>- Gi¸ trÞ hao mßn lòy kÕ TSC§ v« h×nh</t>
  </si>
  <si>
    <t>Chi phÝ XDCB dë dang</t>
  </si>
  <si>
    <t>C¸c kho¶n ®Çu t­ tµi chÝnh dµi h¹n</t>
  </si>
  <si>
    <t>C¸c kho¶n ký quü ký c­îc dµi h¹n</t>
  </si>
  <si>
    <t>Chi phÝ tr¶ tr­íc dµi h¹n</t>
  </si>
  <si>
    <t>C¸c chi phÝ kh¸c</t>
  </si>
  <si>
    <t>III</t>
  </si>
  <si>
    <t>Tæng céng tµi s¶n</t>
  </si>
  <si>
    <t>IV</t>
  </si>
  <si>
    <t>Nî ph¶i tr¶</t>
  </si>
  <si>
    <t>Nî ng¾n h¹n</t>
  </si>
  <si>
    <t>Nî dµi h¹n</t>
  </si>
  <si>
    <t>Nî kh¸c</t>
  </si>
  <si>
    <t>V</t>
  </si>
  <si>
    <t>Nguån vèn chñ së h÷u</t>
  </si>
  <si>
    <t>Nguån vèn vµ quü</t>
  </si>
  <si>
    <t>- Cæ phiÕu quü</t>
  </si>
  <si>
    <t>- ThÆng d­ vèn</t>
  </si>
  <si>
    <t>- Lîi nhuËn ch­a ph©n phèi</t>
  </si>
  <si>
    <t>Nguån kinh phÝ</t>
  </si>
  <si>
    <t>VI</t>
  </si>
  <si>
    <t>Tæng nguån vèn</t>
  </si>
  <si>
    <t>ChØ tiªu</t>
  </si>
  <si>
    <t>Kú b¸o c¸o</t>
  </si>
  <si>
    <t>Doanh thu b¸n hµng vµ dÞch vô</t>
  </si>
  <si>
    <t>C¸c kho¶n gi¶m trõ</t>
  </si>
  <si>
    <t>Doanh thu thuÇn vÒ b¸n hµng vµ dÞch vô</t>
  </si>
  <si>
    <t>Gi¸ vèn hµng b¸n</t>
  </si>
  <si>
    <t>LN gép vÒ b¸n hµng vµ cung cÊp dÞch vô</t>
  </si>
  <si>
    <t>Doanh thu ho¹t ®éng ®Çu t­ tµi chÝnh</t>
  </si>
  <si>
    <t>Lîi nhuËn tõ ho¹t ®éng ®Çu t­ tµi chÝnh</t>
  </si>
  <si>
    <t>Chi phÝ b¸n hµng</t>
  </si>
  <si>
    <t>Chi phÝ qu¶n lý doanh nghiÖp</t>
  </si>
  <si>
    <t>Lîi nhuËn kh¸c</t>
  </si>
  <si>
    <t>Lîi nhuËn tr­íc thuÕ</t>
  </si>
  <si>
    <t>ThuÕ thu nhËp ph¶i nép</t>
  </si>
  <si>
    <t>Lîi nhuËn sau thuÕ</t>
  </si>
  <si>
    <t>Thu nhËp trªn mçi cæ phiÕu</t>
  </si>
  <si>
    <t>Cæ tøc trªn mçi cæ phiÕu</t>
  </si>
  <si>
    <t>TiÒn mÆt &amp; tiÒn göi ng©n hµng</t>
  </si>
  <si>
    <t>Tµi s¶n l­u ®éng kh¸c</t>
  </si>
  <si>
    <t>Tµi s¶n cè ®Þnh vµ ®Çu t­ dµi h¹n</t>
  </si>
  <si>
    <t>Lòy kÕ</t>
  </si>
  <si>
    <t>Chi phÝ kh¸c</t>
  </si>
  <si>
    <t xml:space="preserve">Hµng tån kho </t>
  </si>
  <si>
    <t>- Vèn ®Çu t­ cña chñ së h÷u</t>
  </si>
  <si>
    <t>- ThÆng d­ vèn cæ phÇn</t>
  </si>
  <si>
    <t>- Quü ®Çu t­ ph¸t triÓn</t>
  </si>
  <si>
    <t>- Quü dù phßng tµi chÝnh</t>
  </si>
  <si>
    <t>- Nguån kinh phÝ</t>
  </si>
  <si>
    <t>- Quü khen th­ëng, phóc lîi</t>
  </si>
  <si>
    <t>Chi phÝ tõ ho¹t ®éng ®Çu t­ tµi chÝnh( l·i vay)</t>
  </si>
  <si>
    <t xml:space="preserve">                                 C«ng ty CP c¬ giíi l¾p m¸y vµ x©y dùng(VIMECO)</t>
  </si>
  <si>
    <t xml:space="preserve">                                  §Þa chØ: E9 - Ph¹m Hïng -Trung Hßa - CÇu GiÊy - Hµ Néi</t>
  </si>
  <si>
    <t>§¬n vÞ: ®ång</t>
  </si>
  <si>
    <t>II. KÕt qu¶ ho¹t ®éng s¶n xuÊt kinh doanh</t>
  </si>
  <si>
    <t>I. B¶ng C©n §èi kÕ to¸n</t>
  </si>
  <si>
    <t xml:space="preserve">                        B¸o c¸o tµi chÝnh tãm t¾t</t>
  </si>
  <si>
    <r>
      <t xml:space="preserve">( </t>
    </r>
    <r>
      <rPr>
        <i/>
        <sz val="12"/>
        <color indexed="8"/>
        <rFont val=".VnTimeH"/>
        <family val="2"/>
      </rPr>
      <t>¸</t>
    </r>
    <r>
      <rPr>
        <i/>
        <sz val="12"/>
        <color indexed="8"/>
        <rFont val=".VnTime"/>
        <family val="2"/>
      </rPr>
      <t>p dông ®èi víi c¸c doanh nghiÖp trong lÜnh vùc s¶n xuÊt, chÕ biÕn , dÞch vô…)</t>
    </r>
  </si>
  <si>
    <t>Thu nhËp kh¸c</t>
  </si>
  <si>
    <t>NguyÔn H÷u Ngäc</t>
  </si>
  <si>
    <t>V­¬ng Xu©n BÒn</t>
  </si>
  <si>
    <t>TrÇn TuÊn Anh</t>
  </si>
  <si>
    <t>Gi¸m ®èc C«ng ty</t>
  </si>
  <si>
    <t xml:space="preserve">                  QuÝ III n¨m 2007</t>
  </si>
  <si>
    <t xml:space="preserve">                              Tel: (04) 7848206 - 7848207 - Fax (04)7848202 - Website: www.vimeco.com</t>
  </si>
  <si>
    <t xml:space="preserve">    Ng­êi lËp                                                               KÕ to¸n tr­ëng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</si>
</sst>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"/>
  </numFmts>
  <fonts count="23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sz val="13"/>
      <name val=".VnTime"/>
      <family val="2"/>
    </font>
    <font>
      <i/>
      <sz val="10"/>
      <name val=".VnTime"/>
      <family val="2"/>
    </font>
    <font>
      <b/>
      <sz val="13"/>
      <name val=".VnTimeH"/>
      <family val="2"/>
    </font>
    <font>
      <b/>
      <sz val="10"/>
      <name val=".VnTime"/>
      <family val="2"/>
    </font>
    <font>
      <sz val="10"/>
      <color indexed="8"/>
      <name val=".VnTime"/>
      <family val="2"/>
    </font>
    <font>
      <b/>
      <sz val="10"/>
      <color indexed="8"/>
      <name val=".VnTime"/>
      <family val="2"/>
    </font>
    <font>
      <sz val="13"/>
      <color indexed="8"/>
      <name val=".VnTime"/>
      <family val="2"/>
    </font>
    <font>
      <b/>
      <sz val="13"/>
      <color indexed="8"/>
      <name val=".VnTime"/>
      <family val="2"/>
    </font>
    <font>
      <b/>
      <u val="singleAccounting"/>
      <sz val="13"/>
      <color indexed="8"/>
      <name val=".VnTime"/>
      <family val="2"/>
    </font>
    <font>
      <b/>
      <sz val="13"/>
      <color indexed="8"/>
      <name val=".VnTimeH"/>
      <family val="2"/>
    </font>
    <font>
      <i/>
      <sz val="12"/>
      <color indexed="8"/>
      <name val=".VnTime"/>
      <family val="2"/>
    </font>
    <font>
      <i/>
      <sz val="12"/>
      <color indexed="8"/>
      <name val=".VnTimeH"/>
      <family val="2"/>
    </font>
    <font>
      <i/>
      <sz val="10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16"/>
      <name val=".VnTime"/>
      <family val="2"/>
    </font>
    <font>
      <sz val="12"/>
      <color indexed="16"/>
      <name val=".VnTime"/>
      <family val="2"/>
    </font>
    <font>
      <b/>
      <sz val="12"/>
      <color indexed="8"/>
      <name val=".VnTimeH"/>
      <family val="2"/>
    </font>
    <font>
      <sz val="12"/>
      <color indexed="8"/>
      <name val=".VnTime"/>
      <family val="2"/>
    </font>
    <font>
      <b/>
      <sz val="14"/>
      <color indexed="8"/>
      <name val=".VnTimeH"/>
      <family val="2"/>
    </font>
    <font>
      <b/>
      <i/>
      <sz val="12"/>
      <color indexed="8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73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173" fontId="9" fillId="2" borderId="2" xfId="15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3" fontId="3" fillId="2" borderId="2" xfId="15" applyNumberFormat="1" applyFont="1" applyFill="1" applyBorder="1" applyAlignment="1">
      <alignment horizontal="center"/>
    </xf>
    <xf numFmtId="173" fontId="3" fillId="2" borderId="1" xfId="15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173" fontId="10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173" fontId="7" fillId="0" borderId="0" xfId="15" applyNumberFormat="1" applyFont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173" fontId="9" fillId="0" borderId="6" xfId="15" applyNumberFormat="1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173" fontId="10" fillId="0" borderId="6" xfId="15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/>
    </xf>
    <xf numFmtId="0" fontId="9" fillId="0" borderId="7" xfId="0" applyFont="1" applyBorder="1" applyAlignment="1" quotePrefix="1">
      <alignment/>
    </xf>
    <xf numFmtId="0" fontId="9" fillId="0" borderId="8" xfId="0" applyFont="1" applyBorder="1" applyAlignment="1" quotePrefix="1">
      <alignment/>
    </xf>
    <xf numFmtId="173" fontId="7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15" applyNumberFormat="1" applyFont="1" applyAlignment="1">
      <alignment/>
    </xf>
    <xf numFmtId="173" fontId="11" fillId="0" borderId="6" xfId="15" applyNumberFormat="1" applyFont="1" applyBorder="1" applyAlignment="1">
      <alignment/>
    </xf>
    <xf numFmtId="173" fontId="10" fillId="0" borderId="0" xfId="0" applyNumberFormat="1" applyFont="1" applyAlignment="1">
      <alignment/>
    </xf>
    <xf numFmtId="173" fontId="10" fillId="0" borderId="0" xfId="15" applyNumberFormat="1" applyFont="1" applyAlignment="1">
      <alignment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173" fontId="10" fillId="3" borderId="6" xfId="15" applyNumberFormat="1" applyFont="1" applyFill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 quotePrefix="1">
      <alignment/>
    </xf>
    <xf numFmtId="0" fontId="9" fillId="0" borderId="11" xfId="0" applyFont="1" applyBorder="1" applyAlignment="1" quotePrefix="1">
      <alignment/>
    </xf>
    <xf numFmtId="173" fontId="9" fillId="0" borderId="9" xfId="15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73" fontId="11" fillId="0" borderId="12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73" fontId="15" fillId="0" borderId="0" xfId="15" applyNumberFormat="1" applyFont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173" fontId="9" fillId="0" borderId="4" xfId="15" applyNumberFormat="1" applyFont="1" applyBorder="1" applyAlignment="1">
      <alignment horizontal="center"/>
    </xf>
    <xf numFmtId="173" fontId="9" fillId="0" borderId="3" xfId="15" applyNumberFormat="1" applyFont="1" applyBorder="1" applyAlignment="1">
      <alignment/>
    </xf>
    <xf numFmtId="173" fontId="9" fillId="0" borderId="7" xfId="15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9" fontId="9" fillId="0" borderId="13" xfId="19" applyFont="1" applyBorder="1" applyAlignment="1">
      <alignment horizontal="right"/>
    </xf>
    <xf numFmtId="9" fontId="9" fillId="0" borderId="12" xfId="19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173" fontId="16" fillId="0" borderId="0" xfId="15" applyNumberFormat="1" applyFont="1" applyAlignment="1">
      <alignment/>
    </xf>
    <xf numFmtId="0" fontId="17" fillId="0" borderId="0" xfId="0" applyFont="1" applyAlignment="1">
      <alignment/>
    </xf>
    <xf numFmtId="173" fontId="17" fillId="0" borderId="0" xfId="15" applyNumberFormat="1" applyFont="1" applyAlignment="1">
      <alignment/>
    </xf>
    <xf numFmtId="0" fontId="18" fillId="0" borderId="0" xfId="0" applyFont="1" applyAlignment="1">
      <alignment/>
    </xf>
    <xf numFmtId="173" fontId="18" fillId="0" borderId="0" xfId="15" applyNumberFormat="1" applyFont="1" applyAlignment="1">
      <alignment/>
    </xf>
    <xf numFmtId="0" fontId="19" fillId="0" borderId="0" xfId="0" applyFont="1" applyAlignment="1">
      <alignment horizontal="center"/>
    </xf>
    <xf numFmtId="173" fontId="9" fillId="0" borderId="6" xfId="15" applyNumberFormat="1" applyFont="1" applyBorder="1" applyAlignment="1">
      <alignment horizontal="center"/>
    </xf>
    <xf numFmtId="173" fontId="16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4" fillId="0" borderId="0" xfId="15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971550</xdr:colOff>
      <xdr:row>4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114300" y="0"/>
          <a:ext cx="1181100" cy="866775"/>
          <a:chOff x="1528" y="455"/>
          <a:chExt cx="1728" cy="13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4.8515625" style="2" customWidth="1"/>
    <col min="2" max="2" width="48.140625" style="1" customWidth="1"/>
    <col min="3" max="3" width="5.57421875" style="1" customWidth="1"/>
    <col min="4" max="4" width="20.8515625" style="4" customWidth="1"/>
    <col min="5" max="5" width="20.7109375" style="4" customWidth="1"/>
    <col min="6" max="6" width="9.140625" style="1" customWidth="1"/>
    <col min="7" max="7" width="24.00390625" style="1" customWidth="1"/>
    <col min="8" max="8" width="18.140625" style="4" customWidth="1"/>
    <col min="9" max="9" width="16.8515625" style="4" customWidth="1"/>
    <col min="10" max="10" width="18.140625" style="4" customWidth="1"/>
    <col min="11" max="11" width="16.00390625" style="4" customWidth="1"/>
    <col min="12" max="16384" width="9.140625" style="1" customWidth="1"/>
  </cols>
  <sheetData>
    <row r="1" spans="1:11" s="68" customFormat="1" ht="15.75">
      <c r="A1" s="78" t="s">
        <v>65</v>
      </c>
      <c r="B1" s="78"/>
      <c r="C1" s="78"/>
      <c r="D1" s="78"/>
      <c r="E1" s="78"/>
      <c r="H1" s="69"/>
      <c r="I1" s="69"/>
      <c r="J1" s="69"/>
      <c r="K1" s="69"/>
    </row>
    <row r="2" spans="1:11" s="70" customFormat="1" ht="15">
      <c r="A2" s="79" t="s">
        <v>66</v>
      </c>
      <c r="B2" s="79"/>
      <c r="C2" s="79"/>
      <c r="D2" s="79"/>
      <c r="E2" s="79"/>
      <c r="H2" s="71"/>
      <c r="I2" s="71"/>
      <c r="J2" s="71"/>
      <c r="K2" s="71"/>
    </row>
    <row r="3" spans="1:11" s="70" customFormat="1" ht="15">
      <c r="A3" s="79" t="s">
        <v>78</v>
      </c>
      <c r="B3" s="79"/>
      <c r="C3" s="79"/>
      <c r="D3" s="79"/>
      <c r="E3" s="79"/>
      <c r="H3" s="71"/>
      <c r="I3" s="71"/>
      <c r="J3" s="71"/>
      <c r="K3" s="71"/>
    </row>
    <row r="4" spans="1:11" s="68" customFormat="1" ht="8.25" customHeight="1">
      <c r="A4" s="52"/>
      <c r="B4" s="52"/>
      <c r="C4" s="52"/>
      <c r="D4" s="52"/>
      <c r="E4" s="52"/>
      <c r="H4" s="69"/>
      <c r="I4" s="69"/>
      <c r="J4" s="69"/>
      <c r="K4" s="69"/>
    </row>
    <row r="5" spans="1:11" s="68" customFormat="1" ht="18">
      <c r="A5" s="80" t="s">
        <v>70</v>
      </c>
      <c r="B5" s="80"/>
      <c r="C5" s="80"/>
      <c r="D5" s="80"/>
      <c r="E5" s="80"/>
      <c r="H5" s="69"/>
      <c r="I5" s="69"/>
      <c r="J5" s="69"/>
      <c r="K5" s="69"/>
    </row>
    <row r="6" spans="1:11" s="70" customFormat="1" ht="17.25">
      <c r="A6" s="72"/>
      <c r="B6" s="84" t="s">
        <v>77</v>
      </c>
      <c r="C6" s="84"/>
      <c r="D6" s="84"/>
      <c r="E6" s="84"/>
      <c r="H6" s="71"/>
      <c r="I6" s="71"/>
      <c r="J6" s="71"/>
      <c r="K6" s="71"/>
    </row>
    <row r="7" ht="7.5" customHeight="1"/>
    <row r="8" spans="1:5" ht="18">
      <c r="A8" s="85" t="s">
        <v>69</v>
      </c>
      <c r="B8" s="85"/>
      <c r="C8" s="85"/>
      <c r="D8" s="85"/>
      <c r="E8" s="85"/>
    </row>
    <row r="9" ht="12" customHeight="1">
      <c r="E9" s="5" t="s">
        <v>67</v>
      </c>
    </row>
    <row r="10" spans="1:11" s="3" customFormat="1" ht="16.5">
      <c r="A10" s="12" t="s">
        <v>0</v>
      </c>
      <c r="B10" s="86" t="s">
        <v>1</v>
      </c>
      <c r="C10" s="87"/>
      <c r="D10" s="13" t="s">
        <v>2</v>
      </c>
      <c r="E10" s="14" t="s">
        <v>3</v>
      </c>
      <c r="G10" s="6"/>
      <c r="H10" s="7"/>
      <c r="I10" s="7"/>
      <c r="J10" s="7"/>
      <c r="K10" s="4"/>
    </row>
    <row r="11" spans="1:23" s="19" customFormat="1" ht="18" customHeight="1">
      <c r="A11" s="15" t="s">
        <v>4</v>
      </c>
      <c r="B11" s="16" t="s">
        <v>5</v>
      </c>
      <c r="C11" s="17"/>
      <c r="D11" s="18">
        <f>SUM(D12:D16)</f>
        <v>509657183662</v>
      </c>
      <c r="E11" s="18">
        <f>SUM(E12:E16)</f>
        <v>550933593096</v>
      </c>
      <c r="G11" s="8"/>
      <c r="H11" s="20"/>
      <c r="I11" s="20"/>
      <c r="J11" s="20"/>
      <c r="K11" s="2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s="19" customFormat="1" ht="18" customHeight="1">
      <c r="A12" s="21">
        <v>1</v>
      </c>
      <c r="B12" s="22" t="s">
        <v>52</v>
      </c>
      <c r="C12" s="23"/>
      <c r="D12" s="24">
        <v>12240146646</v>
      </c>
      <c r="E12" s="24">
        <f>600885165+23241435816</f>
        <v>23842320981</v>
      </c>
      <c r="G12" s="8"/>
      <c r="H12" s="20"/>
      <c r="I12" s="20"/>
      <c r="J12" s="20"/>
      <c r="K12" s="2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11" s="19" customFormat="1" ht="18" customHeight="1">
      <c r="A13" s="21">
        <v>2</v>
      </c>
      <c r="B13" s="22" t="s">
        <v>6</v>
      </c>
      <c r="C13" s="23"/>
      <c r="D13" s="24">
        <v>0</v>
      </c>
      <c r="E13" s="24">
        <v>0</v>
      </c>
      <c r="G13" s="8"/>
      <c r="H13" s="20"/>
      <c r="I13" s="20"/>
      <c r="J13" s="20"/>
      <c r="K13" s="20"/>
    </row>
    <row r="14" spans="1:11" s="19" customFormat="1" ht="18" customHeight="1">
      <c r="A14" s="21">
        <v>3</v>
      </c>
      <c r="B14" s="22" t="s">
        <v>7</v>
      </c>
      <c r="C14" s="23"/>
      <c r="D14" s="24">
        <f>59125698042+429411686</f>
        <v>59555109728</v>
      </c>
      <c r="E14" s="24">
        <v>75331959794</v>
      </c>
      <c r="G14" s="8"/>
      <c r="H14" s="20"/>
      <c r="I14" s="20"/>
      <c r="J14" s="20"/>
      <c r="K14" s="20"/>
    </row>
    <row r="15" spans="1:11" s="19" customFormat="1" ht="18" customHeight="1">
      <c r="A15" s="21">
        <v>4</v>
      </c>
      <c r="B15" s="22" t="s">
        <v>57</v>
      </c>
      <c r="C15" s="23"/>
      <c r="D15" s="24">
        <v>412032614417</v>
      </c>
      <c r="E15" s="24">
        <v>424163125859</v>
      </c>
      <c r="G15" s="8"/>
      <c r="H15" s="20"/>
      <c r="I15" s="20"/>
      <c r="J15" s="20"/>
      <c r="K15" s="20"/>
    </row>
    <row r="16" spans="1:11" s="19" customFormat="1" ht="18" customHeight="1">
      <c r="A16" s="21">
        <v>5</v>
      </c>
      <c r="B16" s="22" t="s">
        <v>53</v>
      </c>
      <c r="C16" s="23"/>
      <c r="D16" s="24">
        <f>22826077414+3003235457</f>
        <v>25829312871</v>
      </c>
      <c r="E16" s="24">
        <f>22091037116+429411686+4936951890+138342360+443410</f>
        <v>27596186462</v>
      </c>
      <c r="G16" s="8"/>
      <c r="H16" s="20"/>
      <c r="I16" s="20"/>
      <c r="J16" s="20"/>
      <c r="K16" s="20"/>
    </row>
    <row r="17" spans="1:11" s="29" customFormat="1" ht="18" customHeight="1">
      <c r="A17" s="25" t="s">
        <v>8</v>
      </c>
      <c r="B17" s="26" t="s">
        <v>54</v>
      </c>
      <c r="C17" s="27"/>
      <c r="D17" s="28">
        <f>D18+D23+D24+D26</f>
        <v>204508749395</v>
      </c>
      <c r="E17" s="28">
        <f>E18+E23+E24+E26</f>
        <v>198499748578</v>
      </c>
      <c r="G17" s="30"/>
      <c r="H17" s="31"/>
      <c r="I17" s="31"/>
      <c r="J17" s="31"/>
      <c r="K17" s="31"/>
    </row>
    <row r="18" spans="1:11" s="19" customFormat="1" ht="18" customHeight="1">
      <c r="A18" s="21">
        <v>1</v>
      </c>
      <c r="B18" s="22" t="s">
        <v>9</v>
      </c>
      <c r="C18" s="23"/>
      <c r="D18" s="24">
        <f>SUM(D19:D22)</f>
        <v>184591716505</v>
      </c>
      <c r="E18" s="24">
        <f>SUM(E19:E22)</f>
        <v>175692718211</v>
      </c>
      <c r="G18" s="8"/>
      <c r="H18" s="20"/>
      <c r="I18" s="20"/>
      <c r="J18" s="20"/>
      <c r="K18" s="20"/>
    </row>
    <row r="19" spans="1:11" s="19" customFormat="1" ht="18" customHeight="1">
      <c r="A19" s="21"/>
      <c r="B19" s="32" t="s">
        <v>10</v>
      </c>
      <c r="C19" s="33"/>
      <c r="D19" s="24">
        <f>355877806913+3379186209</f>
        <v>359256993122</v>
      </c>
      <c r="E19" s="24">
        <f>356354918674+3379186209</f>
        <v>359734104883</v>
      </c>
      <c r="G19" s="34"/>
      <c r="H19" s="20"/>
      <c r="I19" s="20"/>
      <c r="J19" s="20"/>
      <c r="K19" s="20"/>
    </row>
    <row r="20" spans="1:11" s="19" customFormat="1" ht="18" customHeight="1">
      <c r="A20" s="21"/>
      <c r="B20" s="32" t="s">
        <v>11</v>
      </c>
      <c r="C20" s="33"/>
      <c r="D20" s="24">
        <f>-174645414387-3379186209</f>
        <v>-178024600596</v>
      </c>
      <c r="E20" s="24">
        <f>-184141524442-3379186209</f>
        <v>-187520710651</v>
      </c>
      <c r="G20" s="8"/>
      <c r="H20" s="20"/>
      <c r="I20" s="20"/>
      <c r="J20" s="20"/>
      <c r="K20" s="20"/>
    </row>
    <row r="21" spans="1:11" s="19" customFormat="1" ht="18" customHeight="1">
      <c r="A21" s="21"/>
      <c r="B21" s="32" t="s">
        <v>12</v>
      </c>
      <c r="C21" s="33"/>
      <c r="D21" s="24">
        <v>3597076719</v>
      </c>
      <c r="E21" s="24">
        <f>3597076719</f>
        <v>3597076719</v>
      </c>
      <c r="G21" s="8"/>
      <c r="H21" s="20"/>
      <c r="I21" s="20"/>
      <c r="J21" s="20"/>
      <c r="K21" s="20"/>
    </row>
    <row r="22" spans="1:11" s="19" customFormat="1" ht="18" customHeight="1">
      <c r="A22" s="21"/>
      <c r="B22" s="32" t="s">
        <v>13</v>
      </c>
      <c r="C22" s="33"/>
      <c r="D22" s="24">
        <f>-237752740</f>
        <v>-237752740</v>
      </c>
      <c r="E22" s="24">
        <f>-117752740</f>
        <v>-117752740</v>
      </c>
      <c r="G22" s="8"/>
      <c r="H22" s="20"/>
      <c r="I22" s="20"/>
      <c r="J22" s="20"/>
      <c r="K22" s="20"/>
    </row>
    <row r="23" spans="1:11" s="19" customFormat="1" ht="18" customHeight="1">
      <c r="A23" s="21">
        <v>2</v>
      </c>
      <c r="B23" s="22" t="s">
        <v>15</v>
      </c>
      <c r="C23" s="23"/>
      <c r="D23" s="24">
        <v>2845000000</v>
      </c>
      <c r="E23" s="24">
        <v>4845000000</v>
      </c>
      <c r="G23" s="8"/>
      <c r="H23" s="20"/>
      <c r="I23" s="20"/>
      <c r="J23" s="20"/>
      <c r="K23" s="20"/>
    </row>
    <row r="24" spans="1:11" s="19" customFormat="1" ht="18" customHeight="1">
      <c r="A24" s="21">
        <v>3</v>
      </c>
      <c r="B24" s="22" t="s">
        <v>14</v>
      </c>
      <c r="C24" s="23"/>
      <c r="D24" s="24">
        <v>7644585912</v>
      </c>
      <c r="E24" s="24">
        <v>8390993532</v>
      </c>
      <c r="G24" s="35"/>
      <c r="H24" s="36"/>
      <c r="I24" s="36"/>
      <c r="J24" s="36"/>
      <c r="K24" s="36"/>
    </row>
    <row r="25" spans="1:11" s="19" customFormat="1" ht="18" customHeight="1">
      <c r="A25" s="21">
        <v>4</v>
      </c>
      <c r="B25" s="22" t="s">
        <v>16</v>
      </c>
      <c r="C25" s="23"/>
      <c r="D25" s="24">
        <v>0</v>
      </c>
      <c r="E25" s="24">
        <v>0</v>
      </c>
      <c r="H25" s="36"/>
      <c r="I25" s="36"/>
      <c r="J25" s="36"/>
      <c r="K25" s="36"/>
    </row>
    <row r="26" spans="1:11" s="19" customFormat="1" ht="18" customHeight="1">
      <c r="A26" s="21">
        <v>5</v>
      </c>
      <c r="B26" s="22" t="s">
        <v>17</v>
      </c>
      <c r="C26" s="23"/>
      <c r="D26" s="24">
        <v>9427446978</v>
      </c>
      <c r="E26" s="24">
        <v>9571036835</v>
      </c>
      <c r="G26" s="35"/>
      <c r="H26" s="36"/>
      <c r="I26" s="36"/>
      <c r="J26" s="36"/>
      <c r="K26" s="36"/>
    </row>
    <row r="27" spans="1:11" s="19" customFormat="1" ht="18" customHeight="1">
      <c r="A27" s="21">
        <v>6</v>
      </c>
      <c r="B27" s="22" t="s">
        <v>18</v>
      </c>
      <c r="C27" s="23"/>
      <c r="D27" s="24">
        <v>0</v>
      </c>
      <c r="E27" s="24">
        <v>0</v>
      </c>
      <c r="H27" s="36"/>
      <c r="I27" s="36"/>
      <c r="J27" s="36"/>
      <c r="K27" s="36"/>
    </row>
    <row r="28" spans="1:11" s="29" customFormat="1" ht="24" customHeight="1">
      <c r="A28" s="25" t="s">
        <v>19</v>
      </c>
      <c r="B28" s="26" t="s">
        <v>20</v>
      </c>
      <c r="C28" s="27"/>
      <c r="D28" s="37">
        <f>D17+D11</f>
        <v>714165933057</v>
      </c>
      <c r="E28" s="37">
        <f>E17+E11</f>
        <v>749433341674</v>
      </c>
      <c r="G28" s="38"/>
      <c r="H28" s="39"/>
      <c r="I28" s="39"/>
      <c r="J28" s="39"/>
      <c r="K28" s="39"/>
    </row>
    <row r="29" spans="1:11" s="29" customFormat="1" ht="18" customHeight="1">
      <c r="A29" s="25" t="s">
        <v>21</v>
      </c>
      <c r="B29" s="26" t="s">
        <v>22</v>
      </c>
      <c r="C29" s="27"/>
      <c r="D29" s="28">
        <f>SUM(D30:D32)</f>
        <v>652642107850</v>
      </c>
      <c r="E29" s="28">
        <f>SUM(E30:E32)</f>
        <v>679512637686</v>
      </c>
      <c r="G29" s="38"/>
      <c r="H29" s="39"/>
      <c r="I29" s="39"/>
      <c r="J29" s="39"/>
      <c r="K29" s="39"/>
    </row>
    <row r="30" spans="1:11" s="19" customFormat="1" ht="18" customHeight="1">
      <c r="A30" s="21">
        <v>1</v>
      </c>
      <c r="B30" s="22" t="s">
        <v>23</v>
      </c>
      <c r="C30" s="23"/>
      <c r="D30" s="24">
        <f>505521519479+2475069911</f>
        <v>507996589390</v>
      </c>
      <c r="E30" s="24">
        <f>109147886135+61563480606+785858807+2150932522+2875021175+361090574485</f>
        <v>537613753730</v>
      </c>
      <c r="G30" s="36"/>
      <c r="H30" s="36"/>
      <c r="I30" s="36"/>
      <c r="J30" s="36"/>
      <c r="K30" s="36"/>
    </row>
    <row r="31" spans="1:11" s="19" customFormat="1" ht="18" customHeight="1">
      <c r="A31" s="21">
        <v>2</v>
      </c>
      <c r="B31" s="22" t="s">
        <v>24</v>
      </c>
      <c r="C31" s="23"/>
      <c r="D31" s="24">
        <v>144645518460</v>
      </c>
      <c r="E31" s="24">
        <v>139445937700</v>
      </c>
      <c r="G31" s="36"/>
      <c r="H31" s="36"/>
      <c r="I31" s="36"/>
      <c r="J31" s="36"/>
      <c r="K31" s="36"/>
    </row>
    <row r="32" spans="1:11" s="19" customFormat="1" ht="18" customHeight="1">
      <c r="A32" s="21">
        <v>3</v>
      </c>
      <c r="B32" s="22" t="s">
        <v>25</v>
      </c>
      <c r="C32" s="23"/>
      <c r="D32" s="24"/>
      <c r="E32" s="24">
        <v>2452946256</v>
      </c>
      <c r="G32" s="36"/>
      <c r="H32" s="36"/>
      <c r="I32" s="36"/>
      <c r="J32" s="36"/>
      <c r="K32" s="36"/>
    </row>
    <row r="33" spans="1:11" s="29" customFormat="1" ht="18" customHeight="1">
      <c r="A33" s="40" t="s">
        <v>26</v>
      </c>
      <c r="B33" s="41" t="s">
        <v>27</v>
      </c>
      <c r="C33" s="42"/>
      <c r="D33" s="43">
        <f>SUM(D35:D44)</f>
        <v>61523825207</v>
      </c>
      <c r="E33" s="43">
        <f>SUM(E35:E44)</f>
        <v>69920703988</v>
      </c>
      <c r="G33" s="39"/>
      <c r="H33" s="39"/>
      <c r="I33" s="39"/>
      <c r="J33" s="39"/>
      <c r="K33" s="39"/>
    </row>
    <row r="34" spans="1:11" s="19" customFormat="1" ht="18" customHeight="1">
      <c r="A34" s="21">
        <v>1</v>
      </c>
      <c r="B34" s="22" t="s">
        <v>28</v>
      </c>
      <c r="C34" s="23"/>
      <c r="D34" s="24"/>
      <c r="E34" s="24"/>
      <c r="G34" s="36"/>
      <c r="H34" s="36"/>
      <c r="I34" s="36"/>
      <c r="J34" s="36"/>
      <c r="K34" s="36"/>
    </row>
    <row r="35" spans="1:11" s="19" customFormat="1" ht="18" customHeight="1">
      <c r="A35" s="21"/>
      <c r="B35" s="32" t="s">
        <v>58</v>
      </c>
      <c r="C35" s="33"/>
      <c r="D35" s="24">
        <v>35000000000</v>
      </c>
      <c r="E35" s="24">
        <v>35000000000</v>
      </c>
      <c r="G35" s="36"/>
      <c r="H35" s="36"/>
      <c r="I35" s="36"/>
      <c r="J35" s="36"/>
      <c r="K35" s="36"/>
    </row>
    <row r="36" spans="1:11" s="19" customFormat="1" ht="18" customHeight="1">
      <c r="A36" s="21"/>
      <c r="B36" s="32" t="s">
        <v>59</v>
      </c>
      <c r="C36" s="33"/>
      <c r="D36" s="24"/>
      <c r="E36" s="24"/>
      <c r="G36" s="36"/>
      <c r="H36" s="36"/>
      <c r="I36" s="36"/>
      <c r="J36" s="36"/>
      <c r="K36" s="36"/>
    </row>
    <row r="37" spans="1:11" s="19" customFormat="1" ht="18" customHeight="1">
      <c r="A37" s="21"/>
      <c r="B37" s="32" t="s">
        <v>29</v>
      </c>
      <c r="C37" s="33"/>
      <c r="D37" s="24"/>
      <c r="E37" s="24"/>
      <c r="G37" s="36"/>
      <c r="H37" s="36"/>
      <c r="I37" s="36"/>
      <c r="J37" s="36"/>
      <c r="K37" s="36"/>
    </row>
    <row r="38" spans="1:11" s="19" customFormat="1" ht="18" customHeight="1">
      <c r="A38" s="21"/>
      <c r="B38" s="32" t="s">
        <v>30</v>
      </c>
      <c r="C38" s="33"/>
      <c r="D38" s="24"/>
      <c r="E38" s="24"/>
      <c r="G38" s="36"/>
      <c r="H38" s="36"/>
      <c r="I38" s="36"/>
      <c r="J38" s="36"/>
      <c r="K38" s="36"/>
    </row>
    <row r="39" spans="1:11" s="19" customFormat="1" ht="18" customHeight="1">
      <c r="A39" s="21"/>
      <c r="B39" s="32" t="s">
        <v>60</v>
      </c>
      <c r="C39" s="33"/>
      <c r="D39" s="24">
        <v>13786852247</v>
      </c>
      <c r="E39" s="24">
        <v>13786852247</v>
      </c>
      <c r="G39" s="36"/>
      <c r="H39" s="36"/>
      <c r="I39" s="36"/>
      <c r="J39" s="36"/>
      <c r="K39" s="36"/>
    </row>
    <row r="40" spans="1:11" s="19" customFormat="1" ht="18" customHeight="1">
      <c r="A40" s="21"/>
      <c r="B40" s="32" t="s">
        <v>61</v>
      </c>
      <c r="C40" s="33"/>
      <c r="D40" s="24">
        <v>1457092511</v>
      </c>
      <c r="E40" s="24">
        <v>1457092511</v>
      </c>
      <c r="H40" s="36"/>
      <c r="I40" s="36"/>
      <c r="J40" s="36"/>
      <c r="K40" s="36"/>
    </row>
    <row r="41" spans="1:11" s="19" customFormat="1" ht="18" customHeight="1">
      <c r="A41" s="21"/>
      <c r="B41" s="32" t="s">
        <v>31</v>
      </c>
      <c r="C41" s="33"/>
      <c r="D41" s="24">
        <v>7677807629</v>
      </c>
      <c r="E41" s="24">
        <v>16651470549</v>
      </c>
      <c r="H41" s="36"/>
      <c r="I41" s="36"/>
      <c r="J41" s="36"/>
      <c r="K41" s="36"/>
    </row>
    <row r="42" spans="1:11" s="19" customFormat="1" ht="18" customHeight="1">
      <c r="A42" s="21">
        <v>2</v>
      </c>
      <c r="B42" s="22" t="s">
        <v>32</v>
      </c>
      <c r="C42" s="23"/>
      <c r="D42" s="24"/>
      <c r="E42" s="24"/>
      <c r="H42" s="36"/>
      <c r="I42" s="36"/>
      <c r="J42" s="36"/>
      <c r="K42" s="36"/>
    </row>
    <row r="43" spans="1:11" s="19" customFormat="1" ht="18" customHeight="1">
      <c r="A43" s="44"/>
      <c r="B43" s="45" t="s">
        <v>63</v>
      </c>
      <c r="C43" s="46"/>
      <c r="D43" s="47">
        <v>3602072820</v>
      </c>
      <c r="E43" s="47">
        <v>3025288681</v>
      </c>
      <c r="H43" s="36"/>
      <c r="I43" s="36"/>
      <c r="J43" s="36"/>
      <c r="K43" s="36"/>
    </row>
    <row r="44" spans="1:11" s="19" customFormat="1" ht="18" customHeight="1">
      <c r="A44" s="44"/>
      <c r="B44" s="45" t="s">
        <v>62</v>
      </c>
      <c r="C44" s="46"/>
      <c r="D44" s="47"/>
      <c r="E44" s="47"/>
      <c r="H44" s="36"/>
      <c r="I44" s="36"/>
      <c r="J44" s="36"/>
      <c r="K44" s="36"/>
    </row>
    <row r="45" spans="1:11" s="29" customFormat="1" ht="19.5" customHeight="1">
      <c r="A45" s="48" t="s">
        <v>33</v>
      </c>
      <c r="B45" s="49" t="s">
        <v>34</v>
      </c>
      <c r="C45" s="50"/>
      <c r="D45" s="51">
        <f>D33+D29</f>
        <v>714165933057</v>
      </c>
      <c r="E45" s="51">
        <f>E33+E29</f>
        <v>749433341674</v>
      </c>
      <c r="H45" s="39"/>
      <c r="I45" s="39"/>
      <c r="J45" s="39"/>
      <c r="K45" s="39"/>
    </row>
    <row r="46" spans="1:11" s="8" customFormat="1" ht="12.75">
      <c r="A46" s="52"/>
      <c r="D46" s="20"/>
      <c r="E46" s="20"/>
      <c r="H46" s="20"/>
      <c r="I46" s="20"/>
      <c r="J46" s="20"/>
      <c r="K46" s="20"/>
    </row>
    <row r="47" spans="1:11" s="8" customFormat="1" ht="12.75">
      <c r="A47" s="52"/>
      <c r="D47" s="20"/>
      <c r="E47" s="20"/>
      <c r="H47" s="20"/>
      <c r="I47" s="20"/>
      <c r="J47" s="20"/>
      <c r="K47" s="20"/>
    </row>
    <row r="48" spans="1:11" s="8" customFormat="1" ht="18">
      <c r="A48" s="88" t="s">
        <v>68</v>
      </c>
      <c r="B48" s="88"/>
      <c r="C48" s="88"/>
      <c r="D48" s="88"/>
      <c r="E48" s="88"/>
      <c r="H48" s="20"/>
      <c r="I48" s="20"/>
      <c r="J48" s="20"/>
      <c r="K48" s="20"/>
    </row>
    <row r="49" spans="1:11" s="8" customFormat="1" ht="17.25">
      <c r="A49" s="81" t="s">
        <v>71</v>
      </c>
      <c r="B49" s="81"/>
      <c r="C49" s="81"/>
      <c r="D49" s="81"/>
      <c r="E49" s="81"/>
      <c r="H49" s="20"/>
      <c r="I49" s="20"/>
      <c r="J49" s="20"/>
      <c r="K49" s="20"/>
    </row>
    <row r="50" spans="1:11" s="8" customFormat="1" ht="12.75">
      <c r="A50" s="52"/>
      <c r="D50" s="20"/>
      <c r="E50" s="53" t="s">
        <v>67</v>
      </c>
      <c r="H50" s="20"/>
      <c r="I50" s="20"/>
      <c r="J50" s="20"/>
      <c r="K50" s="20"/>
    </row>
    <row r="51" spans="1:11" s="8" customFormat="1" ht="16.5">
      <c r="A51" s="9" t="s">
        <v>0</v>
      </c>
      <c r="B51" s="82" t="s">
        <v>35</v>
      </c>
      <c r="C51" s="83"/>
      <c r="D51" s="10" t="s">
        <v>36</v>
      </c>
      <c r="E51" s="11" t="s">
        <v>55</v>
      </c>
      <c r="H51" s="20"/>
      <c r="I51" s="20"/>
      <c r="J51" s="20"/>
      <c r="K51" s="20"/>
    </row>
    <row r="52" spans="1:11" s="8" customFormat="1" ht="16.5">
      <c r="A52" s="15">
        <v>1</v>
      </c>
      <c r="B52" s="54" t="s">
        <v>37</v>
      </c>
      <c r="C52" s="55"/>
      <c r="D52" s="56">
        <v>162155215747</v>
      </c>
      <c r="E52" s="57">
        <f>225817579377+162155215747</f>
        <v>387972795124</v>
      </c>
      <c r="H52" s="20"/>
      <c r="I52" s="20"/>
      <c r="J52" s="20"/>
      <c r="K52" s="20"/>
    </row>
    <row r="53" spans="1:11" s="8" customFormat="1" ht="16.5">
      <c r="A53" s="21">
        <v>2</v>
      </c>
      <c r="B53" s="22" t="s">
        <v>38</v>
      </c>
      <c r="C53" s="23"/>
      <c r="D53" s="58">
        <v>0</v>
      </c>
      <c r="E53" s="57">
        <v>0</v>
      </c>
      <c r="H53" s="20"/>
      <c r="I53" s="20"/>
      <c r="J53" s="20"/>
      <c r="K53" s="20"/>
    </row>
    <row r="54" spans="1:11" s="8" customFormat="1" ht="16.5">
      <c r="A54" s="21">
        <v>3</v>
      </c>
      <c r="B54" s="22" t="s">
        <v>39</v>
      </c>
      <c r="C54" s="23"/>
      <c r="D54" s="58">
        <v>162155215747</v>
      </c>
      <c r="E54" s="57">
        <v>387972795124</v>
      </c>
      <c r="H54" s="20"/>
      <c r="I54" s="20"/>
      <c r="J54" s="20"/>
      <c r="K54" s="20"/>
    </row>
    <row r="55" spans="1:11" s="8" customFormat="1" ht="16.5">
      <c r="A55" s="21">
        <v>4</v>
      </c>
      <c r="B55" s="22" t="s">
        <v>40</v>
      </c>
      <c r="C55" s="23"/>
      <c r="D55" s="58">
        <v>145206590255</v>
      </c>
      <c r="E55" s="57">
        <v>346678759994</v>
      </c>
      <c r="H55" s="20"/>
      <c r="I55" s="20"/>
      <c r="J55" s="20"/>
      <c r="K55" s="20"/>
    </row>
    <row r="56" spans="1:11" s="8" customFormat="1" ht="16.5">
      <c r="A56" s="21">
        <v>5</v>
      </c>
      <c r="B56" s="22" t="s">
        <v>41</v>
      </c>
      <c r="C56" s="23"/>
      <c r="D56" s="58">
        <f>D54-D55</f>
        <v>16948625492</v>
      </c>
      <c r="E56" s="73">
        <f>E54-E55</f>
        <v>41294035130</v>
      </c>
      <c r="H56" s="20"/>
      <c r="I56" s="20"/>
      <c r="J56" s="20"/>
      <c r="K56" s="20"/>
    </row>
    <row r="57" spans="1:11" s="8" customFormat="1" ht="16.5">
      <c r="A57" s="21">
        <v>6</v>
      </c>
      <c r="B57" s="22" t="s">
        <v>42</v>
      </c>
      <c r="C57" s="23"/>
      <c r="D57" s="58">
        <v>117512562</v>
      </c>
      <c r="E57" s="57">
        <v>397118332</v>
      </c>
      <c r="H57" s="20"/>
      <c r="I57" s="20"/>
      <c r="J57" s="20"/>
      <c r="K57" s="20"/>
    </row>
    <row r="58" spans="1:11" s="8" customFormat="1" ht="16.5">
      <c r="A58" s="21">
        <v>7</v>
      </c>
      <c r="B58" s="22" t="s">
        <v>64</v>
      </c>
      <c r="C58" s="23"/>
      <c r="D58" s="58">
        <v>6255278841</v>
      </c>
      <c r="E58" s="57">
        <f>13285849662+6255278841</f>
        <v>19541128503</v>
      </c>
      <c r="H58" s="20"/>
      <c r="I58" s="20"/>
      <c r="J58" s="20"/>
      <c r="K58" s="20"/>
    </row>
    <row r="59" spans="1:11" s="8" customFormat="1" ht="16.5">
      <c r="A59" s="21">
        <v>8</v>
      </c>
      <c r="B59" s="22" t="s">
        <v>43</v>
      </c>
      <c r="C59" s="23"/>
      <c r="D59" s="58">
        <f>D57-D58</f>
        <v>-6137766279</v>
      </c>
      <c r="E59" s="73">
        <f>E57-E58</f>
        <v>-19144010171</v>
      </c>
      <c r="H59" s="20"/>
      <c r="I59" s="20"/>
      <c r="J59" s="20"/>
      <c r="K59" s="20"/>
    </row>
    <row r="60" spans="1:11" s="8" customFormat="1" ht="16.5">
      <c r="A60" s="21">
        <v>9</v>
      </c>
      <c r="B60" s="22" t="s">
        <v>44</v>
      </c>
      <c r="C60" s="23"/>
      <c r="D60" s="58">
        <v>0</v>
      </c>
      <c r="E60" s="57">
        <v>0</v>
      </c>
      <c r="H60" s="20"/>
      <c r="I60" s="20"/>
      <c r="J60" s="20"/>
      <c r="K60" s="20"/>
    </row>
    <row r="61" spans="1:11" s="8" customFormat="1" ht="16.5">
      <c r="A61" s="21">
        <v>10</v>
      </c>
      <c r="B61" s="22" t="s">
        <v>45</v>
      </c>
      <c r="C61" s="23"/>
      <c r="D61" s="58">
        <v>2661976087</v>
      </c>
      <c r="E61" s="57">
        <f>4307331380+2661976087</f>
        <v>6969307467</v>
      </c>
      <c r="H61" s="20"/>
      <c r="I61" s="20"/>
      <c r="J61" s="20"/>
      <c r="K61" s="20"/>
    </row>
    <row r="62" spans="1:11" s="8" customFormat="1" ht="16.5">
      <c r="A62" s="21">
        <v>11</v>
      </c>
      <c r="B62" s="22" t="s">
        <v>72</v>
      </c>
      <c r="C62" s="23"/>
      <c r="D62" s="58">
        <v>1187305857</v>
      </c>
      <c r="E62" s="57">
        <f>645973263+1187305847</f>
        <v>1833279110</v>
      </c>
      <c r="H62" s="20"/>
      <c r="I62" s="20"/>
      <c r="J62" s="20"/>
      <c r="K62" s="20"/>
    </row>
    <row r="63" spans="1:11" s="8" customFormat="1" ht="16.5">
      <c r="A63" s="21">
        <v>12</v>
      </c>
      <c r="B63" s="22" t="s">
        <v>56</v>
      </c>
      <c r="C63" s="23"/>
      <c r="D63" s="58">
        <v>362526063</v>
      </c>
      <c r="E63" s="58">
        <v>362526063</v>
      </c>
      <c r="H63" s="20"/>
      <c r="I63" s="20"/>
      <c r="J63" s="20"/>
      <c r="K63" s="20"/>
    </row>
    <row r="64" spans="1:11" s="8" customFormat="1" ht="16.5">
      <c r="A64" s="21">
        <v>13</v>
      </c>
      <c r="B64" s="22" t="s">
        <v>46</v>
      </c>
      <c r="C64" s="23"/>
      <c r="D64" s="58">
        <f>D62-D63</f>
        <v>824779794</v>
      </c>
      <c r="E64" s="57">
        <f>645973263+824779794</f>
        <v>1470753057</v>
      </c>
      <c r="H64" s="20"/>
      <c r="I64" s="20"/>
      <c r="J64" s="20"/>
      <c r="K64" s="20"/>
    </row>
    <row r="65" spans="1:11" s="8" customFormat="1" ht="16.5">
      <c r="A65" s="21">
        <v>14</v>
      </c>
      <c r="B65" s="22" t="s">
        <v>47</v>
      </c>
      <c r="C65" s="23"/>
      <c r="D65" s="58">
        <f>D56+D59-D61+D64</f>
        <v>8973662920</v>
      </c>
      <c r="E65" s="73">
        <f>E56+E59-E61+E64</f>
        <v>16651470549</v>
      </c>
      <c r="H65" s="20"/>
      <c r="I65" s="20"/>
      <c r="J65" s="20"/>
      <c r="K65" s="20"/>
    </row>
    <row r="66" spans="1:11" s="8" customFormat="1" ht="16.5">
      <c r="A66" s="21">
        <v>15</v>
      </c>
      <c r="B66" s="22" t="s">
        <v>48</v>
      </c>
      <c r="C66" s="23"/>
      <c r="D66" s="58">
        <f>D65*14%</f>
        <v>1256312808.8000002</v>
      </c>
      <c r="E66" s="73">
        <f>E65*14%</f>
        <v>2331205876.86</v>
      </c>
      <c r="H66" s="20"/>
      <c r="I66" s="20"/>
      <c r="J66" s="20"/>
      <c r="K66" s="20"/>
    </row>
    <row r="67" spans="1:11" s="8" customFormat="1" ht="16.5">
      <c r="A67" s="21">
        <v>16</v>
      </c>
      <c r="B67" s="22" t="s">
        <v>49</v>
      </c>
      <c r="C67" s="23"/>
      <c r="D67" s="58">
        <f>D65-D66</f>
        <v>7717350111.2</v>
      </c>
      <c r="E67" s="73">
        <f>E65-E66</f>
        <v>14320264672.14</v>
      </c>
      <c r="H67" s="20"/>
      <c r="I67" s="20"/>
      <c r="J67" s="20"/>
      <c r="K67" s="20"/>
    </row>
    <row r="68" spans="1:11" s="8" customFormat="1" ht="16.5">
      <c r="A68" s="21">
        <v>17</v>
      </c>
      <c r="B68" s="22" t="s">
        <v>50</v>
      </c>
      <c r="C68" s="23"/>
      <c r="D68" s="58">
        <v>2205</v>
      </c>
      <c r="E68" s="24">
        <f>1887+2204</f>
        <v>4091</v>
      </c>
      <c r="H68" s="20"/>
      <c r="I68" s="20"/>
      <c r="J68" s="20"/>
      <c r="K68" s="20"/>
    </row>
    <row r="69" spans="1:11" s="8" customFormat="1" ht="16.5">
      <c r="A69" s="59">
        <v>18</v>
      </c>
      <c r="B69" s="60" t="s">
        <v>51</v>
      </c>
      <c r="C69" s="61"/>
      <c r="D69" s="62"/>
      <c r="E69" s="63"/>
      <c r="H69" s="20"/>
      <c r="I69" s="20"/>
      <c r="J69" s="20"/>
      <c r="K69" s="20"/>
    </row>
    <row r="70" spans="1:11" s="8" customFormat="1" ht="12.75">
      <c r="A70" s="52"/>
      <c r="D70" s="20"/>
      <c r="E70" s="20"/>
      <c r="H70" s="20"/>
      <c r="I70" s="20"/>
      <c r="J70" s="20"/>
      <c r="K70" s="20"/>
    </row>
    <row r="71" spans="1:11" s="8" customFormat="1" ht="12.75">
      <c r="A71" s="52"/>
      <c r="D71" s="20"/>
      <c r="E71" s="20"/>
      <c r="H71" s="20"/>
      <c r="I71" s="20"/>
      <c r="J71" s="20"/>
      <c r="K71" s="20"/>
    </row>
    <row r="72" spans="1:11" s="8" customFormat="1" ht="12.75">
      <c r="A72" s="52"/>
      <c r="D72" s="20"/>
      <c r="E72" s="20"/>
      <c r="H72" s="20"/>
      <c r="I72" s="20"/>
      <c r="J72" s="20"/>
      <c r="K72" s="20"/>
    </row>
    <row r="73" spans="1:11" s="66" customFormat="1" ht="15.75">
      <c r="A73" s="64"/>
      <c r="B73" s="65" t="s">
        <v>79</v>
      </c>
      <c r="D73" s="67"/>
      <c r="E73" s="74" t="s">
        <v>76</v>
      </c>
      <c r="H73" s="67"/>
      <c r="I73" s="67"/>
      <c r="J73" s="67"/>
      <c r="K73" s="67"/>
    </row>
    <row r="78" spans="1:11" s="76" customFormat="1" ht="12.75">
      <c r="A78" s="75"/>
      <c r="B78" s="76" t="s">
        <v>73</v>
      </c>
      <c r="C78" s="76" t="s">
        <v>74</v>
      </c>
      <c r="D78" s="77"/>
      <c r="E78" s="5" t="s">
        <v>75</v>
      </c>
      <c r="H78" s="77"/>
      <c r="I78" s="77"/>
      <c r="J78" s="77"/>
      <c r="K78" s="77"/>
    </row>
  </sheetData>
  <mergeCells count="10">
    <mergeCell ref="A49:E49"/>
    <mergeCell ref="B51:C51"/>
    <mergeCell ref="B6:E6"/>
    <mergeCell ref="A8:E8"/>
    <mergeCell ref="B10:C10"/>
    <mergeCell ref="A48:E48"/>
    <mergeCell ref="A1:E1"/>
    <mergeCell ref="A2:E2"/>
    <mergeCell ref="A3:E3"/>
    <mergeCell ref="A5:E5"/>
  </mergeCells>
  <printOptions/>
  <pageMargins left="0.52" right="0.25" top="0.25" bottom="0.2" header="0.21" footer="0.17"/>
  <pageSetup horizontalDpi="600" verticalDpi="600" orientation="portrait" r:id="rId4"/>
  <drawing r:id="rId3"/>
  <legacyDrawing r:id="rId2"/>
  <oleObjects>
    <oleObject progId="Visio.Drawing.6" shapeId="281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VIMECO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nhngoc</dc:creator>
  <cp:keywords/>
  <dc:description/>
  <cp:lastModifiedBy>HASTC HASTC</cp:lastModifiedBy>
  <cp:lastPrinted>2007-10-20T05:26:24Z</cp:lastPrinted>
  <dcterms:created xsi:type="dcterms:W3CDTF">2007-01-23T03:30:00Z</dcterms:created>
  <dcterms:modified xsi:type="dcterms:W3CDTF">2007-10-23T03:04:42Z</dcterms:modified>
  <cp:category/>
  <cp:version/>
  <cp:contentType/>
  <cp:contentStatus/>
</cp:coreProperties>
</file>